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sve za novi komp\SPISI\DOMSKI ODBOR\2024\54. sjednica\"/>
    </mc:Choice>
  </mc:AlternateContent>
  <xr:revisionPtr revIDLastSave="0" documentId="13_ncr:1_{3512B4B5-2A57-4543-84B0-CE92E919FE12}" xr6:coauthVersionLast="37" xr6:coauthVersionMax="47" xr10:uidLastSave="{00000000-0000-0000-0000-000000000000}"/>
  <bookViews>
    <workbookView xWindow="0" yWindow="0" windowWidth="28800" windowHeight="11625" xr2:uid="{00000000-000D-0000-FFFF-FFFF00000000}"/>
  </bookViews>
  <sheets>
    <sheet name="PLAN NABAVE" sheetId="1" r:id="rId1"/>
    <sheet name="OPIS KONTA I MATERIJALA" sheetId="2" r:id="rId2"/>
  </sheets>
  <definedNames>
    <definedName name="_xlnm.Print_Titles" localSheetId="1">'OPIS KONTA I MATERIJALA'!$1:$1</definedName>
    <definedName name="_xlnm.Print_Titles" localSheetId="0">'PLAN NABAVE'!$3:$3</definedName>
    <definedName name="_xlnm.Print_Area" localSheetId="1">'OPIS KONTA I MATERIJALA'!$A$1:$J$30</definedName>
    <definedName name="_xlnm.Print_Area" localSheetId="0">'PLAN NABAVE'!$A$2:$K$33</definedName>
  </definedNames>
  <calcPr calcId="179021"/>
</workbook>
</file>

<file path=xl/calcChain.xml><?xml version="1.0" encoding="utf-8"?>
<calcChain xmlns="http://schemas.openxmlformats.org/spreadsheetml/2006/main">
  <c r="E4" i="1" l="1"/>
  <c r="E16" i="2"/>
  <c r="E25" i="1" l="1"/>
  <c r="E29" i="1"/>
  <c r="E19" i="1"/>
  <c r="E26" i="1" l="1"/>
  <c r="E31" i="1"/>
  <c r="E28" i="1"/>
  <c r="E30" i="1"/>
  <c r="E7" i="2" l="1"/>
  <c r="E12" i="2"/>
  <c r="E24" i="1" l="1"/>
  <c r="E16" i="1"/>
  <c r="E15" i="1" l="1"/>
  <c r="E12" i="1"/>
  <c r="E9" i="1"/>
  <c r="E19" i="2" l="1"/>
  <c r="E3" i="2"/>
</calcChain>
</file>

<file path=xl/sharedStrings.xml><?xml version="1.0" encoding="utf-8"?>
<sst xmlns="http://schemas.openxmlformats.org/spreadsheetml/2006/main" count="349" uniqueCount="169">
  <si>
    <t>Redni br.</t>
  </si>
  <si>
    <t>Konto</t>
  </si>
  <si>
    <t>Predmet nabave</t>
  </si>
  <si>
    <t>Evidencijski br. nabave</t>
  </si>
  <si>
    <t xml:space="preserve">Postupak nabave </t>
  </si>
  <si>
    <t>Planirani početak postupanja</t>
  </si>
  <si>
    <t>Trajanje ugovora</t>
  </si>
  <si>
    <t>Materijal i sirovine</t>
  </si>
  <si>
    <t>Usluge tekućeg i investicijskog održavanja</t>
  </si>
  <si>
    <t>Materijal i sredstva za čišćenje</t>
  </si>
  <si>
    <t>Električna energija</t>
  </si>
  <si>
    <t>Lož ulje</t>
  </si>
  <si>
    <t xml:space="preserve">Materijal i dijelovi za tekuće  i inv. održ. građevinskih objekata </t>
  </si>
  <si>
    <t>Materijal i dijelovi za tekuće  i inv. održ. postrojenja i opreme</t>
  </si>
  <si>
    <t>Ravnateljica Doma</t>
  </si>
  <si>
    <t>____________________________________</t>
  </si>
  <si>
    <t>_________________________________</t>
  </si>
  <si>
    <t>4.1.</t>
  </si>
  <si>
    <t>4.2.</t>
  </si>
  <si>
    <t>4.3.</t>
  </si>
  <si>
    <t>4.</t>
  </si>
  <si>
    <t>4.4.</t>
  </si>
  <si>
    <t>4.5.</t>
  </si>
  <si>
    <t>4.6.</t>
  </si>
  <si>
    <t>4.7.</t>
  </si>
  <si>
    <t>4.8.</t>
  </si>
  <si>
    <t>4.9.</t>
  </si>
  <si>
    <t>4.10.</t>
  </si>
  <si>
    <t>CPV</t>
  </si>
  <si>
    <t>Grupe</t>
  </si>
  <si>
    <t>1 god</t>
  </si>
  <si>
    <t>/</t>
  </si>
  <si>
    <t>NE</t>
  </si>
  <si>
    <t>OP-okvirni sporazum PGŽ</t>
  </si>
  <si>
    <t>4.3.1.</t>
  </si>
  <si>
    <t>svježe povrće</t>
  </si>
  <si>
    <t>svježe voće</t>
  </si>
  <si>
    <t>4.5.1.</t>
  </si>
  <si>
    <t>sladoled</t>
  </si>
  <si>
    <t>4.3.2.</t>
  </si>
  <si>
    <t>4.5.2.</t>
  </si>
  <si>
    <t>SMRZNUTI PROIZVODI</t>
  </si>
  <si>
    <t>VOĆE I POVRĆE</t>
  </si>
  <si>
    <t>SUHOMESNATI PROIZVODI</t>
  </si>
  <si>
    <t>MLIJEKO I MLIJEČNI PROIZVODI</t>
  </si>
  <si>
    <t>KRUH I KOLAČI</t>
  </si>
  <si>
    <t>4.7.1.</t>
  </si>
  <si>
    <t>4.7.2.</t>
  </si>
  <si>
    <t>kolači</t>
  </si>
  <si>
    <t>OPĆE NAMIRNICE</t>
  </si>
  <si>
    <t>4.8.1.</t>
  </si>
  <si>
    <t>4.8.2.</t>
  </si>
  <si>
    <t>jaja</t>
  </si>
  <si>
    <t>koštunjičavo voće i prerađevine</t>
  </si>
  <si>
    <t>4.8.3.</t>
  </si>
  <si>
    <t>4.8.4.</t>
  </si>
  <si>
    <t xml:space="preserve">brašno od žitarica i povrća </t>
  </si>
  <si>
    <t>konzervirano povrće i prerađevine od povrća</t>
  </si>
  <si>
    <t>voda i sokovi</t>
  </si>
  <si>
    <t>juhe, začini i začinski dodaci</t>
  </si>
  <si>
    <t>NAMIRNICE VAN UGOVORA</t>
  </si>
  <si>
    <t>tjestenina i riža</t>
  </si>
  <si>
    <t>razni prehrambeni proizvodi</t>
  </si>
  <si>
    <t>4.1.1.</t>
  </si>
  <si>
    <t>LIJEKOVI</t>
  </si>
  <si>
    <t>4.8.5.</t>
  </si>
  <si>
    <t>4.8.6.</t>
  </si>
  <si>
    <t>4.8.7.</t>
  </si>
  <si>
    <t>4.8.8.</t>
  </si>
  <si>
    <t>4.8.9.</t>
  </si>
  <si>
    <t>23122000-8</t>
  </si>
  <si>
    <t>32570000-9</t>
  </si>
  <si>
    <t>30236000-2</t>
  </si>
  <si>
    <t>36121000-5</t>
  </si>
  <si>
    <t>kruh i pekarski proizvodi</t>
  </si>
  <si>
    <t xml:space="preserve">15891000, 15872000, 15871000  </t>
  </si>
  <si>
    <t>33141000 24240000</t>
  </si>
  <si>
    <t>ENERGIJA</t>
  </si>
  <si>
    <t xml:space="preserve">UREDSKI MATERIJAL </t>
  </si>
  <si>
    <t>MATERIJAL ZA ODRŽAVANJE</t>
  </si>
  <si>
    <t>USLUGE TELEFONA, POŠTE I PRIJEVOZA</t>
  </si>
  <si>
    <t>O S N O V N A    SREDSTVA</t>
  </si>
  <si>
    <t>NAMIRNICE</t>
  </si>
  <si>
    <t xml:space="preserve">UREDSKA OPREMA </t>
  </si>
  <si>
    <t>KOMUNIKACIJSKA OPREMA</t>
  </si>
  <si>
    <t>M A T E R I J A L</t>
  </si>
  <si>
    <t>Uredska oprema i namještaj</t>
  </si>
  <si>
    <t>Računalna oprema</t>
  </si>
  <si>
    <t>SITNI INVENTAR</t>
  </si>
  <si>
    <t xml:space="preserve">Sobe </t>
  </si>
  <si>
    <t>jednostavna nabava</t>
  </si>
  <si>
    <t>1 godina</t>
  </si>
  <si>
    <t>DA</t>
  </si>
  <si>
    <t>15511000 15500000</t>
  </si>
  <si>
    <t>15411100, 15411110, 15431100 154310000</t>
  </si>
  <si>
    <t>ulje i margarini</t>
  </si>
  <si>
    <t>39130000-2</t>
  </si>
  <si>
    <t>Kuhinja</t>
  </si>
  <si>
    <t>U K U P N O</t>
  </si>
  <si>
    <t>SVJEŽE MESO</t>
  </si>
  <si>
    <t>MESO PERADI I PRERAĐEVINE</t>
  </si>
  <si>
    <t>-</t>
  </si>
  <si>
    <t>45331220-4</t>
  </si>
  <si>
    <t>45421132-8</t>
  </si>
  <si>
    <t>44112310-4</t>
  </si>
  <si>
    <t>Ugovor/okvirni sporazum se financira iz fondova Eu</t>
  </si>
  <si>
    <t>Predmet se dijeli na grupe</t>
  </si>
  <si>
    <t>Trajanje ugovora/okvirni sporazum</t>
  </si>
  <si>
    <t>Sklapa se Ugovor/okvirni sporazum/narudžbenica?</t>
  </si>
  <si>
    <t>ugovor</t>
  </si>
  <si>
    <t>ugovor/narudžbenica</t>
  </si>
  <si>
    <t>narudžbenica</t>
  </si>
  <si>
    <t>Predsjednik Domskog odbora</t>
  </si>
  <si>
    <t xml:space="preserve">Materijal  za higijenske potrebe </t>
  </si>
  <si>
    <t>UREĐAJI, STROJEVI I OPREMA ZA OSTALE VRIJEDNOSTI</t>
  </si>
  <si>
    <t>Oprema za održavanje  i zaštitu</t>
  </si>
  <si>
    <t>MESO</t>
  </si>
  <si>
    <t>Procijenjena vrijednost nabave (bez PDV-a) EURO</t>
  </si>
  <si>
    <t>20.02.2024.</t>
  </si>
  <si>
    <t>13.10.2024.</t>
  </si>
  <si>
    <t>zamrznuto povrće</t>
  </si>
  <si>
    <t>RIBA I PLODOVI MORA</t>
  </si>
  <si>
    <t>smrznuti proizvodi od tijesta</t>
  </si>
  <si>
    <t>tijekom 2024 godine</t>
  </si>
  <si>
    <t>E-BVMAT-20/24</t>
  </si>
  <si>
    <t>Sportska oprema</t>
  </si>
  <si>
    <t>11 mjesec 2024</t>
  </si>
  <si>
    <t>E-BVMAT-22/25</t>
  </si>
  <si>
    <t>E-BVMAT-09/25</t>
  </si>
  <si>
    <t>12 mjesec 2024</t>
  </si>
  <si>
    <t xml:space="preserve">Spuštanje stropa I Ikat postava armstrong stropa       </t>
  </si>
  <si>
    <t xml:space="preserve">Izmjena vanjske stolarije - kkuhinja </t>
  </si>
  <si>
    <t xml:space="preserve">Oprema -klimatizacija </t>
  </si>
  <si>
    <t>E-BVMAT-01/25</t>
  </si>
  <si>
    <t>E-BVMAT-03/25</t>
  </si>
  <si>
    <t>E-BVMAT-02/25</t>
  </si>
  <si>
    <t>E-BVMAT-05/25</t>
  </si>
  <si>
    <t>11 mjesec 2024.</t>
  </si>
  <si>
    <t>E-BVMAT-06/25</t>
  </si>
  <si>
    <t>E-BVMAT-15/25</t>
  </si>
  <si>
    <t>E-BVMAT-07/25</t>
  </si>
  <si>
    <t>E-BVMAT-27/25</t>
  </si>
  <si>
    <t>E-BVMAT-04/25</t>
  </si>
  <si>
    <t>E-BVMAT-13/25</t>
  </si>
  <si>
    <t>E-BVMAT-23/25</t>
  </si>
  <si>
    <t>E-BVMAT-10/25</t>
  </si>
  <si>
    <t>11.mjesec 2024.</t>
  </si>
  <si>
    <t>E-BVMAT-18/25</t>
  </si>
  <si>
    <t>E-BVMAT-14/25</t>
  </si>
  <si>
    <t>E-BVMAT-12/25</t>
  </si>
  <si>
    <t>E-BVMAT-17/25</t>
  </si>
  <si>
    <t>E-BVMAT-16/25</t>
  </si>
  <si>
    <t>E-BVMAT-21/25</t>
  </si>
  <si>
    <t>E-BVMAT-19/25</t>
  </si>
  <si>
    <t>tijekom 2025 godine</t>
  </si>
  <si>
    <t>Na temelju članka 28. Zakona o javnoj nabavi (NN 120/16, 114/22) i čl. 3. Pravilnika o  planu nabave, registru ugovora, prethodnom savjetovanju i analizi  tržišta u javnoj nabavi (NN 101/17, 144/20, 30/23), na prijedlog  ravnateljice Doma mr.sc. Nataše Tomić,  Domski odbor Učeničkog doma Lovran na 54.sjednici održanoj 12.12.2024. godine usvojio je:                PLAN NABAVE  ROBA, RADOVA I USLUGA UČENIČKOG DOMA LOVRAN ZA 2025. GODINU</t>
  </si>
  <si>
    <t>E-BVRA-26/25</t>
  </si>
  <si>
    <t>E-BVRA-27/25</t>
  </si>
  <si>
    <t>E-BVOP-28/25</t>
  </si>
  <si>
    <t>E-BVOP-29/25</t>
  </si>
  <si>
    <t>E-BVOP-30/25</t>
  </si>
  <si>
    <t>E-BVOP-31/25</t>
  </si>
  <si>
    <t>E-BVOP-32/25</t>
  </si>
  <si>
    <t>E-BVOP-33/25</t>
  </si>
  <si>
    <t>01 mjesec 2025.</t>
  </si>
  <si>
    <t>tijekom 2025.</t>
  </si>
  <si>
    <t>Procijenjena vrijednost nabave u EUR (bez PDV-a)</t>
  </si>
  <si>
    <t>KLASA: 400-01/24-01/1</t>
  </si>
  <si>
    <t>URBROJ: 2156-3-02-24-1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</si>
</sst>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n&quot;_-;\-* #,##0.00\ &quot;kn&quot;_-;_-* &quot;-&quot;??\ &quot;kn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u/>
      <sz val="8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9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8" fillId="0" borderId="0" applyFont="0" applyFill="0" applyBorder="0" applyAlignment="0" applyProtection="0"/>
  </cellStyleXfs>
  <cellXfs count="182">
    <xf numFmtId="0" fontId="0" fillId="0" borderId="0" xfId="0"/>
    <xf numFmtId="2" fontId="0" fillId="0" borderId="0" xfId="0" applyNumberFormat="1" applyAlignment="1">
      <alignment vertical="center" wrapText="1"/>
    </xf>
    <xf numFmtId="2" fontId="1" fillId="0" borderId="0" xfId="0" applyNumberFormat="1" applyFont="1" applyAlignment="1">
      <alignment horizontal="center" vertical="center" wrapText="1"/>
    </xf>
    <xf numFmtId="1" fontId="1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0" fillId="0" borderId="1" xfId="0" applyNumberFormat="1" applyFont="1" applyBorder="1" applyAlignment="1">
      <alignment vertical="center" wrapText="1"/>
    </xf>
    <xf numFmtId="4" fontId="0" fillId="0" borderId="1" xfId="0" applyNumberFormat="1" applyFont="1" applyBorder="1" applyAlignment="1">
      <alignment vertical="center" wrapText="1"/>
    </xf>
    <xf numFmtId="2" fontId="0" fillId="0" borderId="0" xfId="0" applyNumberFormat="1" applyAlignment="1">
      <alignment vertical="center"/>
    </xf>
    <xf numFmtId="1" fontId="0" fillId="0" borderId="5" xfId="0" applyNumberFormat="1" applyFont="1" applyBorder="1" applyAlignment="1">
      <alignment horizontal="center" vertical="center" wrapText="1"/>
    </xf>
    <xf numFmtId="1" fontId="0" fillId="0" borderId="1" xfId="0" applyNumberFormat="1" applyFont="1" applyBorder="1" applyAlignment="1">
      <alignment horizontal="center" vertical="center" wrapText="1"/>
    </xf>
    <xf numFmtId="2" fontId="0" fillId="0" borderId="0" xfId="0" applyNumberFormat="1" applyFont="1" applyAlignment="1">
      <alignment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vertical="center" wrapText="1"/>
    </xf>
    <xf numFmtId="2" fontId="0" fillId="0" borderId="0" xfId="0" applyNumberFormat="1" applyBorder="1" applyAlignment="1">
      <alignment vertical="center" wrapText="1"/>
    </xf>
    <xf numFmtId="2" fontId="0" fillId="0" borderId="0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1" fillId="3" borderId="10" xfId="0" applyNumberFormat="1" applyFont="1" applyFill="1" applyBorder="1" applyAlignment="1">
      <alignment horizontal="center" vertical="center" wrapText="1"/>
    </xf>
    <xf numFmtId="1" fontId="1" fillId="3" borderId="11" xfId="0" applyNumberFormat="1" applyFont="1" applyFill="1" applyBorder="1" applyAlignment="1">
      <alignment horizontal="center" vertical="center" wrapText="1"/>
    </xf>
    <xf numFmtId="4" fontId="1" fillId="3" borderId="11" xfId="0" applyNumberFormat="1" applyFont="1" applyFill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 vertical="center" wrapText="1"/>
    </xf>
    <xf numFmtId="4" fontId="1" fillId="0" borderId="14" xfId="0" applyNumberFormat="1" applyFont="1" applyBorder="1" applyAlignment="1">
      <alignment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/>
    </xf>
    <xf numFmtId="1" fontId="0" fillId="0" borderId="0" xfId="0" applyNumberFormat="1" applyFont="1" applyAlignment="1">
      <alignment vertical="center"/>
    </xf>
    <xf numFmtId="4" fontId="0" fillId="0" borderId="0" xfId="0" applyNumberFormat="1" applyFont="1" applyAlignment="1">
      <alignment vertical="center"/>
    </xf>
    <xf numFmtId="1" fontId="0" fillId="0" borderId="0" xfId="0" applyNumberFormat="1" applyFont="1" applyAlignment="1">
      <alignment horizontal="center" vertical="center" wrapText="1"/>
    </xf>
    <xf numFmtId="1" fontId="0" fillId="0" borderId="0" xfId="0" applyNumberFormat="1" applyFont="1" applyAlignment="1">
      <alignment vertical="center" wrapText="1"/>
    </xf>
    <xf numFmtId="4" fontId="0" fillId="0" borderId="0" xfId="0" applyNumberFormat="1" applyFont="1" applyAlignment="1">
      <alignment vertical="center" wrapText="1"/>
    </xf>
    <xf numFmtId="1" fontId="3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" fontId="4" fillId="0" borderId="14" xfId="1" applyNumberFormat="1" applyFont="1" applyBorder="1" applyAlignment="1">
      <alignment vertical="center" wrapText="1"/>
    </xf>
    <xf numFmtId="1" fontId="0" fillId="2" borderId="5" xfId="0" applyNumberFormat="1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>
      <alignment horizontal="center" vertical="center" wrapText="1"/>
    </xf>
    <xf numFmtId="1" fontId="0" fillId="2" borderId="5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>
      <alignment vertical="center" wrapText="1"/>
    </xf>
    <xf numFmtId="0" fontId="0" fillId="0" borderId="0" xfId="0" applyFont="1"/>
    <xf numFmtId="2" fontId="1" fillId="3" borderId="11" xfId="0" applyNumberFormat="1" applyFont="1" applyFill="1" applyBorder="1" applyAlignment="1">
      <alignment horizontal="center" vertical="center" wrapText="1"/>
    </xf>
    <xf numFmtId="2" fontId="1" fillId="3" borderId="12" xfId="0" applyNumberFormat="1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4" fontId="0" fillId="0" borderId="3" xfId="0" applyNumberFormat="1" applyFont="1" applyFill="1" applyBorder="1" applyAlignment="1">
      <alignment vertical="center"/>
    </xf>
    <xf numFmtId="44" fontId="1" fillId="0" borderId="0" xfId="2" applyFont="1" applyAlignment="1">
      <alignment vertical="center" wrapText="1"/>
    </xf>
    <xf numFmtId="44" fontId="6" fillId="0" borderId="0" xfId="2" applyFont="1" applyBorder="1" applyAlignment="1">
      <alignment vertical="center" wrapText="1"/>
    </xf>
    <xf numFmtId="1" fontId="1" fillId="0" borderId="0" xfId="0" applyNumberFormat="1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" fontId="0" fillId="0" borderId="0" xfId="0" applyNumberFormat="1" applyFont="1" applyAlignment="1">
      <alignment horizontal="left" vertical="center" wrapText="1"/>
    </xf>
    <xf numFmtId="1" fontId="0" fillId="0" borderId="0" xfId="0" applyNumberFormat="1" applyFont="1" applyAlignment="1">
      <alignment horizontal="left" vertical="center" wrapText="1"/>
    </xf>
    <xf numFmtId="1" fontId="0" fillId="7" borderId="2" xfId="0" applyNumberFormat="1" applyFont="1" applyFill="1" applyBorder="1" applyAlignment="1">
      <alignment horizontal="center" vertical="center" wrapText="1"/>
    </xf>
    <xf numFmtId="2" fontId="5" fillId="7" borderId="1" xfId="0" applyNumberFormat="1" applyFont="1" applyFill="1" applyBorder="1" applyAlignment="1">
      <alignment horizontal="center" vertical="center" wrapText="1"/>
    </xf>
    <xf numFmtId="1" fontId="0" fillId="7" borderId="5" xfId="0" applyNumberFormat="1" applyFont="1" applyFill="1" applyBorder="1" applyAlignment="1">
      <alignment horizontal="center" vertical="center" wrapText="1"/>
    </xf>
    <xf numFmtId="1" fontId="0" fillId="7" borderId="1" xfId="0" applyNumberFormat="1" applyFont="1" applyFill="1" applyBorder="1" applyAlignment="1">
      <alignment horizontal="center" vertical="center" wrapText="1"/>
    </xf>
    <xf numFmtId="1" fontId="5" fillId="7" borderId="1" xfId="0" applyNumberFormat="1" applyFont="1" applyFill="1" applyBorder="1" applyAlignment="1">
      <alignment horizontal="center" vertical="center" wrapText="1"/>
    </xf>
    <xf numFmtId="1" fontId="1" fillId="7" borderId="5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6" fillId="7" borderId="6" xfId="0" applyNumberFormat="1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left" vertical="top" wrapText="1"/>
    </xf>
    <xf numFmtId="4" fontId="3" fillId="2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vertical="center" wrapText="1"/>
    </xf>
    <xf numFmtId="1" fontId="1" fillId="7" borderId="1" xfId="0" applyNumberFormat="1" applyFont="1" applyFill="1" applyBorder="1" applyAlignment="1">
      <alignment horizontal="left" vertical="top" wrapText="1"/>
    </xf>
    <xf numFmtId="4" fontId="1" fillId="7" borderId="1" xfId="0" applyNumberFormat="1" applyFont="1" applyFill="1" applyBorder="1" applyAlignment="1">
      <alignment vertical="top" wrapText="1"/>
    </xf>
    <xf numFmtId="2" fontId="9" fillId="7" borderId="6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top" wrapText="1"/>
    </xf>
    <xf numFmtId="1" fontId="1" fillId="7" borderId="1" xfId="0" applyNumberFormat="1" applyFont="1" applyFill="1" applyBorder="1" applyAlignment="1">
      <alignment vertical="top" wrapText="1"/>
    </xf>
    <xf numFmtId="2" fontId="1" fillId="7" borderId="1" xfId="0" applyNumberFormat="1" applyFont="1" applyFill="1" applyBorder="1" applyAlignment="1">
      <alignment horizontal="center" vertical="top" wrapText="1"/>
    </xf>
    <xf numFmtId="2" fontId="1" fillId="7" borderId="6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/>
    </xf>
    <xf numFmtId="4" fontId="1" fillId="7" borderId="3" xfId="0" applyNumberFormat="1" applyFont="1" applyFill="1" applyBorder="1" applyAlignment="1">
      <alignment vertical="top"/>
    </xf>
    <xf numFmtId="1" fontId="1" fillId="7" borderId="3" xfId="0" applyNumberFormat="1" applyFont="1" applyFill="1" applyBorder="1" applyAlignment="1">
      <alignment horizontal="center" vertical="top" wrapText="1"/>
    </xf>
    <xf numFmtId="1" fontId="1" fillId="7" borderId="3" xfId="0" applyNumberFormat="1" applyFont="1" applyFill="1" applyBorder="1" applyAlignment="1">
      <alignment vertical="top"/>
    </xf>
    <xf numFmtId="1" fontId="1" fillId="7" borderId="1" xfId="0" applyNumberFormat="1" applyFont="1" applyFill="1" applyBorder="1" applyAlignment="1">
      <alignment vertical="top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2" fontId="11" fillId="0" borderId="6" xfId="0" applyNumberFormat="1" applyFont="1" applyBorder="1" applyAlignment="1">
      <alignment horizontal="center" vertical="center" wrapText="1"/>
    </xf>
    <xf numFmtId="1" fontId="1" fillId="7" borderId="7" xfId="0" applyNumberFormat="1" applyFont="1" applyFill="1" applyBorder="1" applyAlignment="1">
      <alignment horizontal="center" vertical="center" wrapText="1"/>
    </xf>
    <xf numFmtId="1" fontId="1" fillId="7" borderId="8" xfId="0" applyNumberFormat="1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1" fontId="1" fillId="7" borderId="8" xfId="0" applyNumberFormat="1" applyFont="1" applyFill="1" applyBorder="1" applyAlignment="1">
      <alignment horizontal="left" vertical="top" wrapText="1"/>
    </xf>
    <xf numFmtId="4" fontId="1" fillId="7" borderId="8" xfId="0" applyNumberFormat="1" applyFont="1" applyFill="1" applyBorder="1" applyAlignment="1">
      <alignment vertical="center" wrapText="1"/>
    </xf>
    <xf numFmtId="2" fontId="6" fillId="7" borderId="8" xfId="0" applyNumberFormat="1" applyFont="1" applyFill="1" applyBorder="1" applyAlignment="1">
      <alignment horizontal="center" vertical="center" wrapText="1"/>
    </xf>
    <xf numFmtId="2" fontId="6" fillId="7" borderId="9" xfId="0" applyNumberFormat="1" applyFont="1" applyFill="1" applyBorder="1" applyAlignment="1">
      <alignment horizontal="center" vertical="center" wrapText="1"/>
    </xf>
    <xf numFmtId="2" fontId="1" fillId="7" borderId="3" xfId="0" applyNumberFormat="1" applyFont="1" applyFill="1" applyBorder="1" applyAlignment="1">
      <alignment horizontal="center" vertical="top" wrapText="1"/>
    </xf>
    <xf numFmtId="2" fontId="1" fillId="7" borderId="4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vertical="top" wrapText="1"/>
    </xf>
    <xf numFmtId="2" fontId="3" fillId="0" borderId="1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/>
    </xf>
    <xf numFmtId="1" fontId="3" fillId="0" borderId="1" xfId="0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right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 wrapText="1"/>
    </xf>
    <xf numFmtId="2" fontId="7" fillId="0" borderId="1" xfId="1" applyNumberFormat="1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vertical="center" wrapText="1"/>
    </xf>
    <xf numFmtId="1" fontId="2" fillId="5" borderId="1" xfId="0" applyNumberFormat="1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44" fontId="2" fillId="5" borderId="1" xfId="2" applyFont="1" applyFill="1" applyBorder="1" applyAlignment="1">
      <alignment horizontal="right" vertical="center" wrapText="1"/>
    </xf>
    <xf numFmtId="4" fontId="4" fillId="5" borderId="1" xfId="1" applyNumberFormat="1" applyFill="1" applyBorder="1" applyAlignment="1">
      <alignment vertical="center"/>
    </xf>
    <xf numFmtId="4" fontId="3" fillId="0" borderId="1" xfId="0" applyNumberFormat="1" applyFont="1" applyBorder="1" applyAlignment="1">
      <alignment horizontal="center" vertical="top"/>
    </xf>
    <xf numFmtId="2" fontId="14" fillId="4" borderId="1" xfId="0" applyNumberFormat="1" applyFont="1" applyFill="1" applyBorder="1" applyAlignment="1">
      <alignment horizontal="center"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5" borderId="1" xfId="0" applyNumberFormat="1" applyFont="1" applyFill="1" applyBorder="1"/>
    <xf numFmtId="4" fontId="2" fillId="0" borderId="1" xfId="0" applyNumberFormat="1" applyFont="1" applyBorder="1" applyAlignment="1">
      <alignment vertical="center" wrapText="1"/>
    </xf>
    <xf numFmtId="4" fontId="13" fillId="0" borderId="1" xfId="1" applyNumberFormat="1" applyFont="1" applyBorder="1" applyAlignment="1">
      <alignment horizontal="center" vertical="top"/>
    </xf>
    <xf numFmtId="4" fontId="4" fillId="0" borderId="1" xfId="1" applyNumberFormat="1" applyBorder="1" applyAlignment="1">
      <alignment vertical="top"/>
    </xf>
    <xf numFmtId="1" fontId="1" fillId="0" borderId="1" xfId="0" applyNumberFormat="1" applyFont="1" applyBorder="1" applyAlignment="1">
      <alignment vertical="top" wrapText="1"/>
    </xf>
    <xf numFmtId="4" fontId="1" fillId="0" borderId="1" xfId="0" applyNumberFormat="1" applyFont="1" applyBorder="1" applyAlignment="1">
      <alignment vertical="top" wrapText="1"/>
    </xf>
    <xf numFmtId="1" fontId="0" fillId="0" borderId="1" xfId="0" applyNumberFormat="1" applyFont="1" applyBorder="1" applyAlignment="1">
      <alignment vertical="top" wrapText="1"/>
    </xf>
    <xf numFmtId="4" fontId="0" fillId="0" borderId="1" xfId="0" applyNumberFormat="1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vertical="top" wrapText="1"/>
    </xf>
    <xf numFmtId="1" fontId="9" fillId="5" borderId="1" xfId="0" applyNumberFormat="1" applyFont="1" applyFill="1" applyBorder="1" applyAlignment="1">
      <alignment vertical="top" wrapText="1"/>
    </xf>
    <xf numFmtId="4" fontId="1" fillId="5" borderId="1" xfId="0" applyNumberFormat="1" applyFont="1" applyFill="1" applyBorder="1" applyAlignment="1">
      <alignment vertical="top" wrapText="1"/>
    </xf>
    <xf numFmtId="2" fontId="5" fillId="5" borderId="1" xfId="0" applyNumberFormat="1" applyFont="1" applyFill="1" applyBorder="1" applyAlignment="1">
      <alignment horizontal="center" vertical="top" wrapText="1"/>
    </xf>
    <xf numFmtId="1" fontId="2" fillId="5" borderId="1" xfId="0" applyNumberFormat="1" applyFont="1" applyFill="1" applyBorder="1" applyAlignment="1">
      <alignment horizontal="center" vertical="top" wrapText="1"/>
    </xf>
    <xf numFmtId="1" fontId="1" fillId="5" borderId="1" xfId="0" applyNumberFormat="1" applyFont="1" applyFill="1" applyBorder="1" applyAlignment="1">
      <alignment vertical="top" wrapText="1"/>
    </xf>
    <xf numFmtId="4" fontId="1" fillId="5" borderId="1" xfId="0" applyNumberFormat="1" applyFont="1" applyFill="1" applyBorder="1" applyAlignment="1">
      <alignment horizontal="center" vertical="top" wrapText="1"/>
    </xf>
    <xf numFmtId="4" fontId="2" fillId="5" borderId="1" xfId="0" applyNumberFormat="1" applyFont="1" applyFill="1" applyBorder="1" applyAlignment="1">
      <alignment vertical="top" wrapText="1"/>
    </xf>
    <xf numFmtId="2" fontId="6" fillId="5" borderId="1" xfId="0" applyNumberFormat="1" applyFont="1" applyFill="1" applyBorder="1" applyAlignment="1">
      <alignment horizontal="center" vertical="top" wrapText="1"/>
    </xf>
    <xf numFmtId="4" fontId="0" fillId="0" borderId="1" xfId="0" applyNumberFormat="1" applyFont="1" applyBorder="1" applyAlignment="1">
      <alignment vertical="top" wrapText="1"/>
    </xf>
    <xf numFmtId="2" fontId="5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right" vertical="top"/>
    </xf>
    <xf numFmtId="4" fontId="0" fillId="2" borderId="1" xfId="0" applyNumberFormat="1" applyFont="1" applyFill="1" applyBorder="1" applyAlignment="1">
      <alignment vertical="top" wrapText="1"/>
    </xf>
    <xf numFmtId="1" fontId="10" fillId="0" borderId="1" xfId="0" applyNumberFormat="1" applyFont="1" applyBorder="1" applyAlignment="1">
      <alignment vertical="top" wrapText="1"/>
    </xf>
    <xf numFmtId="2" fontId="6" fillId="0" borderId="1" xfId="0" applyNumberFormat="1" applyFont="1" applyBorder="1" applyAlignment="1">
      <alignment horizontal="center" vertical="top" wrapText="1"/>
    </xf>
    <xf numFmtId="1" fontId="13" fillId="0" borderId="1" xfId="0" applyNumberFormat="1" applyFont="1" applyBorder="1" applyAlignment="1">
      <alignment vertical="top" wrapText="1"/>
    </xf>
    <xf numFmtId="4" fontId="1" fillId="2" borderId="1" xfId="0" applyNumberFormat="1" applyFont="1" applyFill="1" applyBorder="1" applyAlignment="1">
      <alignment horizontal="center" vertical="top" wrapText="1"/>
    </xf>
    <xf numFmtId="4" fontId="10" fillId="2" borderId="1" xfId="0" applyNumberFormat="1" applyFont="1" applyFill="1" applyBorder="1" applyAlignment="1">
      <alignment horizontal="center" vertical="top" wrapText="1"/>
    </xf>
    <xf numFmtId="4" fontId="3" fillId="5" borderId="1" xfId="0" applyNumberFormat="1" applyFont="1" applyFill="1" applyBorder="1" applyAlignment="1">
      <alignment vertical="top" wrapText="1"/>
    </xf>
    <xf numFmtId="1" fontId="0" fillId="8" borderId="1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right"/>
    </xf>
    <xf numFmtId="2" fontId="6" fillId="4" borderId="1" xfId="0" applyNumberFormat="1" applyFont="1" applyFill="1" applyBorder="1" applyAlignment="1">
      <alignment horizontal="center" vertical="center" wrapText="1"/>
    </xf>
    <xf numFmtId="1" fontId="1" fillId="0" borderId="14" xfId="1" applyNumberFormat="1" applyFont="1" applyBorder="1" applyAlignment="1">
      <alignment vertical="center" wrapText="1"/>
    </xf>
    <xf numFmtId="2" fontId="9" fillId="0" borderId="15" xfId="0" applyNumberFormat="1" applyFont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vertical="top" wrapText="1"/>
    </xf>
    <xf numFmtId="1" fontId="2" fillId="5" borderId="1" xfId="0" applyNumberFormat="1" applyFont="1" applyFill="1" applyBorder="1" applyAlignment="1">
      <alignment horizontal="right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vertical="center" wrapText="1"/>
    </xf>
    <xf numFmtId="1" fontId="0" fillId="0" borderId="0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top" wrapText="1"/>
    </xf>
    <xf numFmtId="1" fontId="11" fillId="0" borderId="16" xfId="0" applyNumberFormat="1" applyFont="1" applyBorder="1" applyAlignment="1">
      <alignment horizontal="center" vertical="center" wrapText="1"/>
    </xf>
    <xf numFmtId="1" fontId="11" fillId="0" borderId="17" xfId="0" applyNumberFormat="1" applyFont="1" applyBorder="1" applyAlignment="1">
      <alignment horizontal="center" vertical="center" wrapText="1"/>
    </xf>
    <xf numFmtId="1" fontId="11" fillId="0" borderId="18" xfId="0" applyNumberFormat="1" applyFont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Valuta" xfId="2" builtinId="4"/>
  </cellStyles>
  <dxfs count="0"/>
  <tableStyles count="0" defaultTableStyle="TableStyleMedium9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tabSelected="1" showWhiteSpace="0" view="pageLayout" topLeftCell="A20" zoomScale="93" zoomScaleNormal="100" zoomScalePageLayoutView="93" workbookViewId="0">
      <selection sqref="A1:K34"/>
    </sheetView>
  </sheetViews>
  <sheetFormatPr defaultColWidth="16.140625" defaultRowHeight="15" x14ac:dyDescent="0.25"/>
  <cols>
    <col min="1" max="1" width="9.28515625" style="40" customWidth="1"/>
    <col min="2" max="2" width="6.7109375" style="40" customWidth="1"/>
    <col min="3" max="3" width="11.5703125" style="43" customWidth="1"/>
    <col min="4" max="4" width="21.85546875" style="41" customWidth="1"/>
    <col min="5" max="5" width="12" style="42" customWidth="1"/>
    <col min="6" max="6" width="19.28515625" style="42" customWidth="1"/>
    <col min="7" max="7" width="12.28515625" style="42" customWidth="1"/>
    <col min="8" max="8" width="11.140625" style="19" customWidth="1"/>
    <col min="9" max="9" width="6" style="19" customWidth="1"/>
    <col min="10" max="10" width="8.85546875" style="19" customWidth="1"/>
    <col min="11" max="11" width="14.42578125" style="19" customWidth="1"/>
    <col min="12" max="12" width="11.28515625" style="1" customWidth="1"/>
    <col min="13" max="16384" width="16.140625" style="1"/>
  </cols>
  <sheetData>
    <row r="1" spans="1:13" ht="39.75" customHeight="1" x14ac:dyDescent="0.25">
      <c r="A1" s="176" t="s">
        <v>155</v>
      </c>
      <c r="B1" s="177"/>
      <c r="C1" s="177"/>
      <c r="D1" s="177"/>
      <c r="E1" s="177"/>
      <c r="F1" s="177"/>
      <c r="G1" s="177"/>
      <c r="H1" s="177"/>
      <c r="I1" s="177"/>
      <c r="J1" s="177"/>
      <c r="K1" s="178"/>
    </row>
    <row r="2" spans="1:13" ht="50.25" customHeight="1" x14ac:dyDescent="0.25">
      <c r="A2" s="133" t="s">
        <v>3</v>
      </c>
      <c r="B2" s="119" t="s">
        <v>1</v>
      </c>
      <c r="C2" s="120" t="s">
        <v>28</v>
      </c>
      <c r="D2" s="119" t="s">
        <v>2</v>
      </c>
      <c r="E2" s="132" t="s">
        <v>117</v>
      </c>
      <c r="F2" s="132" t="s">
        <v>105</v>
      </c>
      <c r="G2" s="134" t="s">
        <v>108</v>
      </c>
      <c r="H2" s="131" t="s">
        <v>4</v>
      </c>
      <c r="I2" s="131" t="s">
        <v>5</v>
      </c>
      <c r="J2" s="131" t="s">
        <v>107</v>
      </c>
      <c r="K2" s="165" t="s">
        <v>106</v>
      </c>
    </row>
    <row r="3" spans="1:13" s="2" customFormat="1" ht="33.75" customHeight="1" x14ac:dyDescent="0.25">
      <c r="A3" s="121"/>
      <c r="B3" s="179" t="s">
        <v>85</v>
      </c>
      <c r="C3" s="179"/>
      <c r="D3" s="179"/>
      <c r="E3" s="179"/>
      <c r="F3" s="179"/>
      <c r="G3" s="179"/>
      <c r="H3" s="179"/>
      <c r="I3" s="179"/>
      <c r="J3" s="179"/>
      <c r="K3" s="179"/>
      <c r="L3" s="13"/>
    </row>
    <row r="4" spans="1:13" s="2" customFormat="1" ht="48" customHeight="1" x14ac:dyDescent="0.25">
      <c r="A4" s="6"/>
      <c r="B4" s="6">
        <v>3221</v>
      </c>
      <c r="C4" s="125"/>
      <c r="D4" s="126" t="s">
        <v>78</v>
      </c>
      <c r="E4" s="124">
        <f>E5+E6</f>
        <v>17760</v>
      </c>
      <c r="F4" s="127"/>
      <c r="G4" s="127"/>
      <c r="H4" s="127"/>
      <c r="I4" s="127"/>
      <c r="J4" s="127"/>
      <c r="K4" s="127"/>
      <c r="L4" s="13"/>
    </row>
    <row r="5" spans="1:13" s="4" customFormat="1" ht="42" customHeight="1" x14ac:dyDescent="0.25">
      <c r="A5" s="109" t="s">
        <v>127</v>
      </c>
      <c r="B5" s="110">
        <v>32214</v>
      </c>
      <c r="C5" s="117">
        <v>39800000</v>
      </c>
      <c r="D5" s="111" t="s">
        <v>9</v>
      </c>
      <c r="E5" s="113">
        <v>10000</v>
      </c>
      <c r="F5" s="130" t="s">
        <v>32</v>
      </c>
      <c r="G5" s="113" t="s">
        <v>109</v>
      </c>
      <c r="H5" s="112" t="s">
        <v>90</v>
      </c>
      <c r="I5" s="112" t="s">
        <v>126</v>
      </c>
      <c r="J5" s="112" t="s">
        <v>91</v>
      </c>
      <c r="K5" s="112"/>
      <c r="L5" s="57"/>
      <c r="M5" s="56"/>
    </row>
    <row r="6" spans="1:13" ht="33.75" customHeight="1" x14ac:dyDescent="0.25">
      <c r="A6" s="109" t="s">
        <v>128</v>
      </c>
      <c r="B6" s="110">
        <v>32216</v>
      </c>
      <c r="C6" s="117">
        <v>33760000</v>
      </c>
      <c r="D6" s="111" t="s">
        <v>113</v>
      </c>
      <c r="E6" s="113">
        <v>7760</v>
      </c>
      <c r="F6" s="130" t="s">
        <v>32</v>
      </c>
      <c r="G6" s="113" t="s">
        <v>109</v>
      </c>
      <c r="H6" s="112" t="s">
        <v>90</v>
      </c>
      <c r="I6" s="112" t="s">
        <v>129</v>
      </c>
      <c r="J6" s="112" t="s">
        <v>91</v>
      </c>
      <c r="K6" s="112"/>
      <c r="L6" s="15"/>
    </row>
    <row r="7" spans="1:13" ht="33" customHeight="1" x14ac:dyDescent="0.2">
      <c r="A7" s="6"/>
      <c r="B7" s="6">
        <v>3222</v>
      </c>
      <c r="C7" s="128"/>
      <c r="D7" s="129" t="s">
        <v>7</v>
      </c>
      <c r="E7" s="129"/>
      <c r="F7" s="129"/>
      <c r="G7" s="135"/>
      <c r="H7" s="180"/>
      <c r="I7" s="180"/>
      <c r="J7" s="180"/>
      <c r="K7" s="180"/>
      <c r="L7" s="15"/>
    </row>
    <row r="8" spans="1:13" ht="26.25" customHeight="1" x14ac:dyDescent="0.25">
      <c r="A8" s="6"/>
      <c r="B8" s="11">
        <v>32224</v>
      </c>
      <c r="C8" s="115"/>
      <c r="D8" s="138" t="s">
        <v>82</v>
      </c>
      <c r="E8" s="124">
        <v>104800</v>
      </c>
      <c r="F8" s="137" t="s">
        <v>32</v>
      </c>
      <c r="G8" s="113" t="s">
        <v>109</v>
      </c>
      <c r="H8" s="122"/>
      <c r="I8" s="122"/>
      <c r="J8" s="122"/>
      <c r="K8" s="122"/>
      <c r="L8" s="15"/>
    </row>
    <row r="9" spans="1:13" ht="25.5" customHeight="1" x14ac:dyDescent="0.25">
      <c r="A9" s="6"/>
      <c r="B9" s="6">
        <v>3223</v>
      </c>
      <c r="C9" s="170"/>
      <c r="D9" s="148" t="s">
        <v>77</v>
      </c>
      <c r="E9" s="124">
        <f>E10+E11</f>
        <v>58640</v>
      </c>
      <c r="F9" s="171"/>
      <c r="G9" s="172"/>
      <c r="H9" s="127" t="s">
        <v>31</v>
      </c>
      <c r="I9" s="127" t="s">
        <v>31</v>
      </c>
      <c r="J9" s="127" t="s">
        <v>31</v>
      </c>
      <c r="K9" s="127" t="s">
        <v>31</v>
      </c>
      <c r="L9" s="15"/>
    </row>
    <row r="10" spans="1:13" ht="20.25" customHeight="1" x14ac:dyDescent="0.25">
      <c r="A10" s="11"/>
      <c r="B10" s="11">
        <v>32231</v>
      </c>
      <c r="C10" s="114">
        <v>40100000</v>
      </c>
      <c r="D10" s="141" t="s">
        <v>10</v>
      </c>
      <c r="E10" s="152">
        <v>30000</v>
      </c>
      <c r="F10" s="142" t="s">
        <v>32</v>
      </c>
      <c r="G10" s="143" t="s">
        <v>109</v>
      </c>
      <c r="H10" s="109" t="s">
        <v>33</v>
      </c>
      <c r="I10" s="109" t="s">
        <v>118</v>
      </c>
      <c r="J10" s="109" t="s">
        <v>30</v>
      </c>
      <c r="K10" s="109" t="s">
        <v>32</v>
      </c>
      <c r="L10" s="15"/>
    </row>
    <row r="11" spans="1:13" ht="20.25" customHeight="1" x14ac:dyDescent="0.25">
      <c r="A11" s="11"/>
      <c r="B11" s="11">
        <v>32239</v>
      </c>
      <c r="C11" s="114" t="s">
        <v>70</v>
      </c>
      <c r="D11" s="7" t="s">
        <v>11</v>
      </c>
      <c r="E11" s="152">
        <v>28640</v>
      </c>
      <c r="F11" s="142" t="s">
        <v>32</v>
      </c>
      <c r="G11" s="143" t="s">
        <v>109</v>
      </c>
      <c r="H11" s="109" t="s">
        <v>33</v>
      </c>
      <c r="I11" s="109" t="s">
        <v>119</v>
      </c>
      <c r="J11" s="109" t="s">
        <v>30</v>
      </c>
      <c r="K11" s="109" t="s">
        <v>32</v>
      </c>
      <c r="L11" s="15"/>
    </row>
    <row r="12" spans="1:13" s="4" customFormat="1" ht="28.5" customHeight="1" x14ac:dyDescent="0.25">
      <c r="A12" s="11"/>
      <c r="B12" s="6">
        <v>3224</v>
      </c>
      <c r="C12" s="27"/>
      <c r="D12" s="3" t="s">
        <v>79</v>
      </c>
      <c r="E12" s="140">
        <f>E13+E14</f>
        <v>10600</v>
      </c>
      <c r="F12" s="5"/>
      <c r="G12" s="136"/>
      <c r="H12" s="54" t="s">
        <v>31</v>
      </c>
      <c r="I12" s="54" t="s">
        <v>31</v>
      </c>
      <c r="J12" s="54" t="s">
        <v>31</v>
      </c>
      <c r="K12" s="54" t="s">
        <v>31</v>
      </c>
      <c r="L12" s="58"/>
      <c r="M12" s="56"/>
    </row>
    <row r="13" spans="1:13" ht="33.75" customHeight="1" x14ac:dyDescent="0.25">
      <c r="A13" s="6"/>
      <c r="B13" s="11">
        <v>32241</v>
      </c>
      <c r="C13" s="26"/>
      <c r="D13" s="111" t="s">
        <v>12</v>
      </c>
      <c r="E13" s="152">
        <v>5600</v>
      </c>
      <c r="F13" s="142" t="s">
        <v>32</v>
      </c>
      <c r="G13" s="143" t="s">
        <v>110</v>
      </c>
      <c r="H13" s="109" t="s">
        <v>90</v>
      </c>
      <c r="I13" s="109" t="s">
        <v>31</v>
      </c>
      <c r="J13" s="109" t="s">
        <v>31</v>
      </c>
      <c r="K13" s="109" t="s">
        <v>31</v>
      </c>
      <c r="L13" s="15"/>
    </row>
    <row r="14" spans="1:13" ht="41.25" customHeight="1" x14ac:dyDescent="0.25">
      <c r="A14" s="11"/>
      <c r="B14" s="11">
        <v>32242</v>
      </c>
      <c r="C14" s="26"/>
      <c r="D14" s="111" t="s">
        <v>13</v>
      </c>
      <c r="E14" s="152">
        <v>5000</v>
      </c>
      <c r="F14" s="142" t="s">
        <v>32</v>
      </c>
      <c r="G14" s="143" t="s">
        <v>110</v>
      </c>
      <c r="H14" s="109" t="s">
        <v>90</v>
      </c>
      <c r="I14" s="109" t="s">
        <v>31</v>
      </c>
      <c r="J14" s="109" t="s">
        <v>31</v>
      </c>
      <c r="K14" s="109" t="s">
        <v>31</v>
      </c>
      <c r="L14" s="15"/>
    </row>
    <row r="15" spans="1:13" ht="21.75" customHeight="1" x14ac:dyDescent="0.25">
      <c r="A15" s="11"/>
      <c r="B15" s="6">
        <v>3225</v>
      </c>
      <c r="C15" s="123"/>
      <c r="D15" s="144" t="s">
        <v>88</v>
      </c>
      <c r="E15" s="145">
        <f>E16+E17</f>
        <v>7200</v>
      </c>
      <c r="F15" s="145"/>
      <c r="G15" s="145"/>
      <c r="H15" s="146"/>
      <c r="I15" s="146"/>
      <c r="J15" s="146"/>
      <c r="K15" s="146"/>
      <c r="L15" s="15"/>
    </row>
    <row r="16" spans="1:13" s="4" customFormat="1" ht="17.25" customHeight="1" x14ac:dyDescent="0.25">
      <c r="A16" s="11"/>
      <c r="B16" s="11">
        <v>32251</v>
      </c>
      <c r="C16" s="110"/>
      <c r="D16" s="111" t="s">
        <v>97</v>
      </c>
      <c r="E16" s="152">
        <f>5000/1.25</f>
        <v>4000</v>
      </c>
      <c r="F16" s="142" t="s">
        <v>32</v>
      </c>
      <c r="G16" s="143" t="s">
        <v>111</v>
      </c>
      <c r="H16" s="109"/>
      <c r="I16" s="109"/>
      <c r="J16" s="109"/>
      <c r="K16" s="109"/>
      <c r="L16" s="14"/>
    </row>
    <row r="17" spans="1:12" ht="18" customHeight="1" x14ac:dyDescent="0.25">
      <c r="A17" s="11"/>
      <c r="B17" s="11">
        <v>32251</v>
      </c>
      <c r="C17" s="110"/>
      <c r="D17" s="111" t="s">
        <v>89</v>
      </c>
      <c r="E17" s="152">
        <v>3200</v>
      </c>
      <c r="F17" s="142" t="s">
        <v>32</v>
      </c>
      <c r="G17" s="143" t="s">
        <v>111</v>
      </c>
      <c r="H17" s="109"/>
      <c r="I17" s="109"/>
      <c r="J17" s="109"/>
      <c r="K17" s="109"/>
      <c r="L17" s="15"/>
    </row>
    <row r="18" spans="1:12" ht="32.25" customHeight="1" x14ac:dyDescent="0.25">
      <c r="A18" s="11"/>
      <c r="B18" s="168">
        <v>3231</v>
      </c>
      <c r="C18" s="147"/>
      <c r="D18" s="148" t="s">
        <v>80</v>
      </c>
      <c r="E18" s="145">
        <v>9280</v>
      </c>
      <c r="F18" s="149"/>
      <c r="G18" s="161"/>
      <c r="H18" s="151" t="s">
        <v>31</v>
      </c>
      <c r="I18" s="151" t="s">
        <v>31</v>
      </c>
      <c r="J18" s="151" t="s">
        <v>31</v>
      </c>
      <c r="K18" s="151" t="s">
        <v>31</v>
      </c>
      <c r="L18" s="15"/>
    </row>
    <row r="19" spans="1:12" ht="30" customHeight="1" x14ac:dyDescent="0.25">
      <c r="A19" s="11"/>
      <c r="B19" s="168">
        <v>3232</v>
      </c>
      <c r="C19" s="147"/>
      <c r="D19" s="148" t="s">
        <v>8</v>
      </c>
      <c r="E19" s="145">
        <f>E20+E21</f>
        <v>19840</v>
      </c>
      <c r="F19" s="145"/>
      <c r="G19" s="150"/>
      <c r="H19" s="151" t="s">
        <v>31</v>
      </c>
      <c r="I19" s="151" t="s">
        <v>31</v>
      </c>
      <c r="J19" s="151" t="s">
        <v>31</v>
      </c>
      <c r="K19" s="151" t="s">
        <v>31</v>
      </c>
      <c r="L19" s="15"/>
    </row>
    <row r="20" spans="1:12" ht="45.75" customHeight="1" x14ac:dyDescent="0.25">
      <c r="A20" s="11" t="s">
        <v>156</v>
      </c>
      <c r="B20" s="11"/>
      <c r="C20" s="154" t="s">
        <v>104</v>
      </c>
      <c r="D20" s="141" t="s">
        <v>130</v>
      </c>
      <c r="E20" s="152">
        <v>12000</v>
      </c>
      <c r="F20" s="142" t="s">
        <v>32</v>
      </c>
      <c r="G20" s="143" t="s">
        <v>110</v>
      </c>
      <c r="H20" s="153" t="s">
        <v>90</v>
      </c>
      <c r="I20" s="109" t="s">
        <v>164</v>
      </c>
      <c r="J20" s="153" t="s">
        <v>31</v>
      </c>
      <c r="K20" s="153" t="s">
        <v>31</v>
      </c>
      <c r="L20" s="15"/>
    </row>
    <row r="21" spans="1:12" ht="30.75" customHeight="1" x14ac:dyDescent="0.25">
      <c r="A21" s="11" t="s">
        <v>157</v>
      </c>
      <c r="B21" s="11"/>
      <c r="C21" s="117" t="s">
        <v>103</v>
      </c>
      <c r="D21" s="141" t="s">
        <v>131</v>
      </c>
      <c r="E21" s="152">
        <v>7840</v>
      </c>
      <c r="F21" s="142" t="s">
        <v>32</v>
      </c>
      <c r="G21" s="143" t="s">
        <v>110</v>
      </c>
      <c r="H21" s="153" t="s">
        <v>90</v>
      </c>
      <c r="I21" s="109" t="s">
        <v>165</v>
      </c>
      <c r="J21" s="153" t="s">
        <v>31</v>
      </c>
      <c r="K21" s="153" t="s">
        <v>31</v>
      </c>
      <c r="L21" s="15"/>
    </row>
    <row r="22" spans="1:12" s="4" customFormat="1" ht="29.25" customHeight="1" x14ac:dyDescent="0.2">
      <c r="A22" s="162"/>
      <c r="B22" s="163"/>
      <c r="C22" s="164"/>
      <c r="D22" s="181" t="s">
        <v>81</v>
      </c>
      <c r="E22" s="181"/>
      <c r="F22" s="181"/>
      <c r="G22" s="181"/>
      <c r="H22" s="181"/>
      <c r="I22" s="181"/>
      <c r="J22" s="181"/>
      <c r="K22" s="181"/>
      <c r="L22" s="14"/>
    </row>
    <row r="23" spans="1:12" ht="28.5" customHeight="1" x14ac:dyDescent="0.25">
      <c r="A23" s="6"/>
      <c r="B23" s="6">
        <v>42</v>
      </c>
      <c r="C23" s="115"/>
      <c r="D23" s="3" t="s">
        <v>98</v>
      </c>
      <c r="E23" s="145">
        <v>28587.32</v>
      </c>
      <c r="F23" s="59"/>
      <c r="G23" s="8"/>
      <c r="H23" s="36"/>
      <c r="I23" s="36"/>
      <c r="J23" s="36"/>
      <c r="K23" s="36"/>
      <c r="L23" s="15"/>
    </row>
    <row r="24" spans="1:12" ht="23.25" customHeight="1" x14ac:dyDescent="0.25">
      <c r="A24" s="6"/>
      <c r="B24" s="6">
        <v>4221</v>
      </c>
      <c r="C24" s="114" t="s">
        <v>73</v>
      </c>
      <c r="D24" s="139" t="s">
        <v>83</v>
      </c>
      <c r="E24" s="175">
        <f>+E25+E26</f>
        <v>12640</v>
      </c>
      <c r="F24" s="155"/>
      <c r="G24" s="155"/>
      <c r="H24" s="153"/>
      <c r="I24" s="153"/>
      <c r="J24" s="153"/>
      <c r="K24" s="153"/>
      <c r="L24" s="15"/>
    </row>
    <row r="25" spans="1:12" s="4" customFormat="1" ht="29.25" customHeight="1" x14ac:dyDescent="0.2">
      <c r="A25" s="11" t="s">
        <v>158</v>
      </c>
      <c r="B25" s="60">
        <v>42211</v>
      </c>
      <c r="C25" s="116" t="s">
        <v>72</v>
      </c>
      <c r="D25" s="156" t="s">
        <v>87</v>
      </c>
      <c r="E25" s="152">
        <f>5800/1.25</f>
        <v>4640</v>
      </c>
      <c r="F25" s="142" t="s">
        <v>32</v>
      </c>
      <c r="G25" s="143" t="s">
        <v>110</v>
      </c>
      <c r="H25" s="153" t="s">
        <v>90</v>
      </c>
      <c r="I25" s="153" t="s">
        <v>165</v>
      </c>
      <c r="J25" s="153" t="s">
        <v>31</v>
      </c>
      <c r="K25" s="153" t="s">
        <v>31</v>
      </c>
      <c r="L25" s="14"/>
    </row>
    <row r="26" spans="1:12" ht="29.45" customHeight="1" x14ac:dyDescent="0.25">
      <c r="A26" s="11" t="s">
        <v>159</v>
      </c>
      <c r="B26" s="60">
        <v>42222</v>
      </c>
      <c r="C26" s="118" t="s">
        <v>96</v>
      </c>
      <c r="D26" s="156" t="s">
        <v>86</v>
      </c>
      <c r="E26" s="152">
        <f>10000/1.25</f>
        <v>8000</v>
      </c>
      <c r="F26" s="142" t="s">
        <v>32</v>
      </c>
      <c r="G26" s="143" t="s">
        <v>110</v>
      </c>
      <c r="H26" s="109" t="s">
        <v>90</v>
      </c>
      <c r="I26" s="153" t="s">
        <v>165</v>
      </c>
      <c r="J26" s="157" t="s">
        <v>31</v>
      </c>
      <c r="K26" s="157" t="s">
        <v>31</v>
      </c>
      <c r="L26" s="15"/>
    </row>
    <row r="27" spans="1:12" ht="48" customHeight="1" x14ac:dyDescent="0.25">
      <c r="A27" s="11" t="s">
        <v>160</v>
      </c>
      <c r="B27" s="61">
        <v>4222</v>
      </c>
      <c r="C27" s="118" t="s">
        <v>71</v>
      </c>
      <c r="D27" s="158" t="s">
        <v>84</v>
      </c>
      <c r="E27" s="152">
        <v>2827.32</v>
      </c>
      <c r="F27" s="159" t="s">
        <v>32</v>
      </c>
      <c r="G27" s="143" t="s">
        <v>110</v>
      </c>
      <c r="H27" s="109" t="s">
        <v>90</v>
      </c>
      <c r="I27" s="153" t="s">
        <v>165</v>
      </c>
      <c r="J27" s="157" t="s">
        <v>31</v>
      </c>
      <c r="K27" s="157" t="s">
        <v>31</v>
      </c>
      <c r="L27" s="15"/>
    </row>
    <row r="28" spans="1:12" s="4" customFormat="1" ht="32.25" customHeight="1" x14ac:dyDescent="0.25">
      <c r="A28" s="11" t="s">
        <v>161</v>
      </c>
      <c r="B28" s="6">
        <v>4223</v>
      </c>
      <c r="C28" s="115"/>
      <c r="D28" s="139" t="s">
        <v>115</v>
      </c>
      <c r="E28" s="152">
        <f>5000/1.25</f>
        <v>4000</v>
      </c>
      <c r="F28" s="159" t="s">
        <v>32</v>
      </c>
      <c r="G28" s="143" t="s">
        <v>109</v>
      </c>
      <c r="H28" s="109" t="s">
        <v>90</v>
      </c>
      <c r="I28" s="153" t="s">
        <v>165</v>
      </c>
      <c r="J28" s="157" t="s">
        <v>31</v>
      </c>
      <c r="K28" s="157" t="s">
        <v>31</v>
      </c>
      <c r="L28" s="14"/>
    </row>
    <row r="29" spans="1:12" s="4" customFormat="1" ht="32.25" customHeight="1" x14ac:dyDescent="0.25">
      <c r="A29" s="11" t="s">
        <v>162</v>
      </c>
      <c r="B29" s="11">
        <v>4225</v>
      </c>
      <c r="C29" s="114" t="s">
        <v>102</v>
      </c>
      <c r="D29" s="141" t="s">
        <v>132</v>
      </c>
      <c r="E29" s="152">
        <f>2500/1.25</f>
        <v>2000</v>
      </c>
      <c r="F29" s="160" t="s">
        <v>32</v>
      </c>
      <c r="G29" s="143" t="s">
        <v>111</v>
      </c>
      <c r="H29" s="109" t="s">
        <v>90</v>
      </c>
      <c r="I29" s="153" t="s">
        <v>165</v>
      </c>
      <c r="J29" s="153" t="s">
        <v>31</v>
      </c>
      <c r="K29" s="153" t="s">
        <v>31</v>
      </c>
      <c r="L29" s="14"/>
    </row>
    <row r="30" spans="1:12" s="4" customFormat="1" ht="22.5" customHeight="1" x14ac:dyDescent="0.25">
      <c r="A30" s="11"/>
      <c r="B30" s="11">
        <v>4226</v>
      </c>
      <c r="C30" s="114"/>
      <c r="D30" s="141" t="s">
        <v>125</v>
      </c>
      <c r="E30" s="152">
        <f>1700/1.25</f>
        <v>1360</v>
      </c>
      <c r="F30" s="160" t="s">
        <v>32</v>
      </c>
      <c r="G30" s="143" t="s">
        <v>111</v>
      </c>
      <c r="H30" s="109" t="s">
        <v>90</v>
      </c>
      <c r="I30" s="153" t="s">
        <v>165</v>
      </c>
      <c r="J30" s="153" t="s">
        <v>31</v>
      </c>
      <c r="K30" s="153" t="s">
        <v>31</v>
      </c>
      <c r="L30" s="14"/>
    </row>
    <row r="31" spans="1:12" s="4" customFormat="1" ht="51.75" customHeight="1" x14ac:dyDescent="0.25">
      <c r="A31" s="6" t="s">
        <v>163</v>
      </c>
      <c r="B31" s="61">
        <v>4227</v>
      </c>
      <c r="C31" s="118" t="s">
        <v>71</v>
      </c>
      <c r="D31" s="158" t="s">
        <v>114</v>
      </c>
      <c r="E31" s="169">
        <f>7100/1.25</f>
        <v>5680</v>
      </c>
      <c r="F31" s="159" t="s">
        <v>32</v>
      </c>
      <c r="G31" s="143" t="s">
        <v>110</v>
      </c>
      <c r="H31" s="109" t="s">
        <v>90</v>
      </c>
      <c r="I31" s="153" t="s">
        <v>165</v>
      </c>
      <c r="J31" s="157" t="s">
        <v>31</v>
      </c>
      <c r="K31" s="157" t="s">
        <v>31</v>
      </c>
      <c r="L31" s="14"/>
    </row>
    <row r="32" spans="1:12" s="4" customFormat="1" ht="30.75" customHeight="1" x14ac:dyDescent="0.25">
      <c r="A32" s="173"/>
      <c r="B32" s="37"/>
      <c r="C32" s="37"/>
      <c r="D32" s="38" t="s">
        <v>15</v>
      </c>
      <c r="E32" s="39"/>
      <c r="F32" s="39"/>
      <c r="G32" s="39"/>
      <c r="H32" s="53"/>
      <c r="I32" s="53" t="s">
        <v>16</v>
      </c>
      <c r="J32" s="53"/>
      <c r="K32" s="18"/>
      <c r="L32" s="14"/>
    </row>
    <row r="33" spans="1:12" s="4" customFormat="1" ht="30.75" customHeight="1" x14ac:dyDescent="0.25">
      <c r="A33" s="173"/>
      <c r="B33" s="40"/>
      <c r="C33" s="43"/>
      <c r="D33" s="37" t="s">
        <v>14</v>
      </c>
      <c r="E33" s="42"/>
      <c r="F33" s="63" t="s">
        <v>167</v>
      </c>
      <c r="G33" s="63"/>
      <c r="H33" s="53"/>
      <c r="I33" s="53" t="s">
        <v>112</v>
      </c>
      <c r="J33" s="53"/>
      <c r="K33" s="19"/>
      <c r="L33" s="14"/>
    </row>
    <row r="34" spans="1:12" s="4" customFormat="1" ht="30.75" customHeight="1" x14ac:dyDescent="0.25">
      <c r="A34" s="173"/>
      <c r="B34" s="63"/>
      <c r="C34" s="63"/>
      <c r="D34" s="63"/>
      <c r="E34" s="63"/>
      <c r="F34" s="63" t="s">
        <v>168</v>
      </c>
      <c r="G34" s="63"/>
      <c r="H34" s="63"/>
      <c r="I34" s="63"/>
      <c r="J34" s="63"/>
      <c r="K34" s="63"/>
      <c r="L34" s="14"/>
    </row>
    <row r="35" spans="1:12" s="12" customFormat="1" ht="36" customHeight="1" x14ac:dyDescent="0.25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16"/>
    </row>
    <row r="36" spans="1:12" s="12" customFormat="1" ht="36" customHeight="1" x14ac:dyDescent="0.25">
      <c r="A36" s="63"/>
      <c r="B36" s="40"/>
      <c r="C36" s="43"/>
      <c r="D36" s="41"/>
      <c r="E36" s="42"/>
      <c r="F36" s="42"/>
      <c r="G36" s="42"/>
      <c r="H36" s="19"/>
      <c r="I36" s="19"/>
      <c r="J36" s="19"/>
      <c r="K36" s="40"/>
      <c r="L36" s="16"/>
    </row>
    <row r="37" spans="1:12" s="4" customFormat="1" ht="36.75" customHeight="1" x14ac:dyDescent="0.25">
      <c r="A37" s="40"/>
      <c r="B37" s="40"/>
      <c r="C37" s="43"/>
      <c r="D37" s="41"/>
      <c r="E37" s="42"/>
      <c r="F37" s="42"/>
      <c r="G37" s="42"/>
      <c r="H37" s="19"/>
      <c r="I37" s="19"/>
      <c r="J37" s="19"/>
      <c r="K37" s="40"/>
      <c r="L37" s="14"/>
    </row>
    <row r="38" spans="1:12" s="4" customFormat="1" ht="52.5" customHeight="1" x14ac:dyDescent="0.25">
      <c r="A38" s="40"/>
      <c r="B38" s="40"/>
      <c r="C38" s="43"/>
      <c r="D38" s="41"/>
      <c r="E38" s="42"/>
      <c r="F38" s="42"/>
      <c r="G38" s="42"/>
      <c r="H38" s="19"/>
      <c r="I38" s="19"/>
      <c r="J38" s="19"/>
      <c r="K38" s="40"/>
      <c r="L38" s="14"/>
    </row>
    <row r="39" spans="1:12" s="12" customFormat="1" ht="32.25" customHeight="1" x14ac:dyDescent="0.25">
      <c r="A39" s="40"/>
      <c r="B39" s="40"/>
      <c r="C39" s="43"/>
      <c r="D39" s="41"/>
      <c r="E39" s="62"/>
      <c r="F39" s="62"/>
      <c r="G39" s="62"/>
      <c r="H39" s="19"/>
      <c r="I39" s="19"/>
      <c r="J39" s="19"/>
      <c r="K39" s="40"/>
      <c r="L39" s="16"/>
    </row>
    <row r="40" spans="1:12" s="12" customFormat="1" ht="15" customHeight="1" x14ac:dyDescent="0.25">
      <c r="A40" s="40"/>
      <c r="B40" s="40"/>
      <c r="C40" s="43"/>
      <c r="D40" s="41"/>
      <c r="E40" s="42"/>
      <c r="F40" s="42"/>
      <c r="G40" s="42"/>
      <c r="H40" s="19"/>
      <c r="I40" s="19"/>
      <c r="J40" s="19"/>
      <c r="K40" s="40"/>
      <c r="L40" s="16"/>
    </row>
    <row r="41" spans="1:12" s="12" customFormat="1" ht="20.25" customHeight="1" x14ac:dyDescent="0.25">
      <c r="A41" s="40"/>
      <c r="B41" s="40"/>
      <c r="C41" s="43"/>
      <c r="D41" s="41"/>
      <c r="E41" s="42"/>
      <c r="F41" s="42"/>
      <c r="G41" s="42"/>
      <c r="H41" s="19"/>
      <c r="I41" s="19"/>
      <c r="J41" s="19"/>
      <c r="K41" s="40"/>
      <c r="L41" s="15"/>
    </row>
    <row r="42" spans="1:12" ht="26.25" customHeight="1" x14ac:dyDescent="0.25">
      <c r="K42" s="40"/>
      <c r="L42" s="15"/>
    </row>
    <row r="43" spans="1:12" ht="26.25" customHeight="1" x14ac:dyDescent="0.25">
      <c r="K43" s="40"/>
      <c r="L43" s="14"/>
    </row>
    <row r="44" spans="1:12" s="4" customFormat="1" ht="27" customHeight="1" x14ac:dyDescent="0.25">
      <c r="A44" s="40"/>
      <c r="B44" s="40"/>
      <c r="C44" s="43"/>
      <c r="D44" s="41"/>
      <c r="E44" s="42"/>
      <c r="F44" s="42"/>
      <c r="G44" s="42"/>
      <c r="H44" s="19"/>
      <c r="I44" s="19"/>
      <c r="J44" s="19"/>
      <c r="K44" s="40"/>
      <c r="L44" s="16"/>
    </row>
    <row r="45" spans="1:12" s="12" customFormat="1" ht="26.25" customHeight="1" x14ac:dyDescent="0.25">
      <c r="A45" s="40"/>
      <c r="B45" s="40"/>
      <c r="C45" s="43"/>
      <c r="D45" s="41"/>
      <c r="E45" s="42"/>
      <c r="F45" s="42"/>
      <c r="G45" s="42"/>
      <c r="H45" s="19"/>
      <c r="I45" s="19"/>
      <c r="J45" s="19"/>
      <c r="K45" s="40"/>
      <c r="L45" s="16"/>
    </row>
    <row r="46" spans="1:12" s="12" customFormat="1" ht="35.25" customHeight="1" x14ac:dyDescent="0.25">
      <c r="A46" s="40"/>
      <c r="B46" s="40"/>
      <c r="C46" s="43"/>
      <c r="D46" s="41"/>
      <c r="E46" s="42"/>
      <c r="F46" s="42"/>
      <c r="G46" s="42"/>
      <c r="H46" s="19"/>
      <c r="I46" s="19"/>
      <c r="J46" s="19"/>
      <c r="K46" s="40"/>
      <c r="L46" s="16"/>
    </row>
    <row r="47" spans="1:12" s="12" customFormat="1" ht="19.5" customHeight="1" x14ac:dyDescent="0.25">
      <c r="A47" s="40"/>
      <c r="B47" s="40"/>
      <c r="C47" s="43"/>
      <c r="D47" s="41"/>
      <c r="E47" s="42"/>
      <c r="F47" s="42"/>
      <c r="G47" s="42"/>
      <c r="H47" s="19"/>
      <c r="I47" s="19"/>
      <c r="J47" s="19"/>
      <c r="K47" s="40"/>
      <c r="L47" s="16"/>
    </row>
    <row r="48" spans="1:12" s="12" customFormat="1" ht="33" customHeight="1" x14ac:dyDescent="0.25">
      <c r="A48" s="40"/>
      <c r="B48" s="40"/>
      <c r="C48" s="43"/>
      <c r="D48" s="41"/>
      <c r="E48" s="42"/>
      <c r="F48" s="42"/>
      <c r="G48" s="42"/>
      <c r="H48" s="19"/>
      <c r="I48" s="19"/>
      <c r="J48" s="19"/>
      <c r="K48" s="40"/>
      <c r="L48" s="14"/>
    </row>
    <row r="49" spans="1:12" s="4" customFormat="1" ht="26.25" customHeight="1" x14ac:dyDescent="0.25">
      <c r="A49" s="40"/>
      <c r="B49" s="40"/>
      <c r="C49" s="43"/>
      <c r="D49" s="41"/>
      <c r="E49" s="42"/>
      <c r="F49" s="42"/>
      <c r="G49" s="42"/>
      <c r="H49" s="19"/>
      <c r="I49" s="19"/>
      <c r="J49" s="19"/>
      <c r="K49" s="40"/>
      <c r="L49" s="9"/>
    </row>
    <row r="50" spans="1:12" s="9" customFormat="1" x14ac:dyDescent="0.25">
      <c r="A50" s="40"/>
      <c r="B50" s="40"/>
      <c r="C50" s="43"/>
      <c r="D50" s="41"/>
      <c r="E50" s="42"/>
      <c r="F50" s="42"/>
      <c r="G50" s="42"/>
      <c r="H50" s="19"/>
      <c r="I50" s="19"/>
      <c r="J50" s="19"/>
      <c r="K50" s="40"/>
      <c r="L50" s="1"/>
    </row>
    <row r="51" spans="1:12" ht="15" customHeight="1" x14ac:dyDescent="0.25">
      <c r="K51" s="40"/>
    </row>
  </sheetData>
  <mergeCells count="4">
    <mergeCell ref="A1:K1"/>
    <mergeCell ref="B3:K3"/>
    <mergeCell ref="H7:K7"/>
    <mergeCell ref="D22:K22"/>
  </mergeCells>
  <phoneticPr fontId="15" type="noConversion"/>
  <hyperlinks>
    <hyperlink ref="H7:K7" location="'opis konta materijal i sirovine'!A1" display="klikom na Materijal i sirovine dolazi se do opisa konta" xr:uid="{00000000-0004-0000-0000-000000000000}"/>
    <hyperlink ref="D8" location="'OPIS KONTA I MATERIJALA'!A1" display="NAMIRNICE" xr:uid="{87B4790D-4F86-44D9-8327-D85BAA7FC3D6}"/>
  </hyperlinks>
  <pageMargins left="0" right="0" top="0" bottom="0" header="0" footer="0"/>
  <pageSetup paperSize="9" fitToWidth="0" orientation="landscape" r:id="rId1"/>
  <headerFooter scaleWithDoc="0" alignWithMargins="0"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"/>
  <sheetViews>
    <sheetView topLeftCell="A22" workbookViewId="0">
      <selection activeCell="E3" sqref="E3"/>
    </sheetView>
  </sheetViews>
  <sheetFormatPr defaultRowHeight="15" x14ac:dyDescent="0.25"/>
  <cols>
    <col min="1" max="1" width="7.140625" style="50" customWidth="1"/>
    <col min="2" max="2" width="8" style="50" customWidth="1"/>
    <col min="3" max="3" width="10" customWidth="1"/>
    <col min="4" max="4" width="25" style="50" customWidth="1"/>
    <col min="5" max="6" width="14.42578125" style="50" customWidth="1"/>
    <col min="7" max="7" width="11.85546875" customWidth="1"/>
    <col min="8" max="9" width="11.42578125" customWidth="1"/>
  </cols>
  <sheetData>
    <row r="1" spans="1:10" s="50" customFormat="1" ht="77.25" customHeight="1" thickBot="1" x14ac:dyDescent="0.3">
      <c r="A1" s="28" t="s">
        <v>0</v>
      </c>
      <c r="B1" s="29" t="s">
        <v>1</v>
      </c>
      <c r="C1" s="29" t="s">
        <v>28</v>
      </c>
      <c r="D1" s="29" t="s">
        <v>2</v>
      </c>
      <c r="E1" s="30" t="s">
        <v>166</v>
      </c>
      <c r="F1" s="51" t="s">
        <v>3</v>
      </c>
      <c r="G1" s="51" t="s">
        <v>4</v>
      </c>
      <c r="H1" s="51" t="s">
        <v>5</v>
      </c>
      <c r="I1" s="51" t="s">
        <v>6</v>
      </c>
      <c r="J1" s="52" t="s">
        <v>29</v>
      </c>
    </row>
    <row r="2" spans="1:10" ht="31.5" customHeight="1" thickBot="1" x14ac:dyDescent="0.3">
      <c r="A2" s="31" t="s">
        <v>20</v>
      </c>
      <c r="B2" s="32">
        <v>3222</v>
      </c>
      <c r="C2" s="32"/>
      <c r="D2" s="45" t="s">
        <v>7</v>
      </c>
      <c r="E2" s="33">
        <v>104800</v>
      </c>
      <c r="F2" s="34" t="s">
        <v>31</v>
      </c>
      <c r="G2" s="34" t="s">
        <v>31</v>
      </c>
      <c r="H2" s="34" t="s">
        <v>31</v>
      </c>
      <c r="I2" s="34" t="s">
        <v>31</v>
      </c>
      <c r="J2" s="35" t="s">
        <v>31</v>
      </c>
    </row>
    <row r="3" spans="1:10" ht="31.5" customHeight="1" thickBot="1" x14ac:dyDescent="0.3">
      <c r="A3" s="31"/>
      <c r="B3" s="32"/>
      <c r="C3" s="32"/>
      <c r="D3" s="166" t="s">
        <v>116</v>
      </c>
      <c r="E3" s="55">
        <f>(E4+E5+E6)</f>
        <v>36500</v>
      </c>
      <c r="F3" s="34"/>
      <c r="G3" s="34"/>
      <c r="H3" s="34"/>
      <c r="I3" s="34"/>
      <c r="J3" s="167" t="s">
        <v>92</v>
      </c>
    </row>
    <row r="4" spans="1:10" ht="31.5" customHeight="1" thickBot="1" x14ac:dyDescent="0.3">
      <c r="A4" s="64" t="s">
        <v>17</v>
      </c>
      <c r="B4" s="92"/>
      <c r="C4" s="92">
        <v>15110000</v>
      </c>
      <c r="D4" s="93" t="s">
        <v>99</v>
      </c>
      <c r="E4" s="91">
        <v>20000</v>
      </c>
      <c r="F4" s="90" t="s">
        <v>133</v>
      </c>
      <c r="G4" s="88" t="s">
        <v>90</v>
      </c>
      <c r="H4" s="107" t="s">
        <v>137</v>
      </c>
      <c r="I4" s="107" t="s">
        <v>91</v>
      </c>
      <c r="J4" s="108"/>
    </row>
    <row r="5" spans="1:10" ht="31.5" customHeight="1" thickBot="1" x14ac:dyDescent="0.3">
      <c r="A5" s="66" t="s">
        <v>63</v>
      </c>
      <c r="B5" s="86"/>
      <c r="C5" s="86">
        <v>15112000</v>
      </c>
      <c r="D5" s="94" t="s">
        <v>100</v>
      </c>
      <c r="E5" s="91">
        <v>6500</v>
      </c>
      <c r="F5" s="90" t="s">
        <v>134</v>
      </c>
      <c r="G5" s="88" t="s">
        <v>90</v>
      </c>
      <c r="H5" s="107" t="s">
        <v>137</v>
      </c>
      <c r="I5" s="107" t="s">
        <v>91</v>
      </c>
      <c r="J5" s="89"/>
    </row>
    <row r="6" spans="1:10" ht="31.5" customHeight="1" thickBot="1" x14ac:dyDescent="0.3">
      <c r="A6" s="66" t="s">
        <v>18</v>
      </c>
      <c r="B6" s="86"/>
      <c r="C6" s="86">
        <v>15130000</v>
      </c>
      <c r="D6" s="94" t="s">
        <v>43</v>
      </c>
      <c r="E6" s="91">
        <v>10000</v>
      </c>
      <c r="F6" s="90" t="s">
        <v>135</v>
      </c>
      <c r="G6" s="88" t="s">
        <v>90</v>
      </c>
      <c r="H6" s="107" t="s">
        <v>137</v>
      </c>
      <c r="I6" s="107" t="s">
        <v>91</v>
      </c>
      <c r="J6" s="89"/>
    </row>
    <row r="7" spans="1:10" ht="31.5" customHeight="1" thickBot="1" x14ac:dyDescent="0.3">
      <c r="A7" s="66" t="s">
        <v>19</v>
      </c>
      <c r="B7" s="86"/>
      <c r="C7" s="86"/>
      <c r="D7" s="87" t="s">
        <v>42</v>
      </c>
      <c r="E7" s="91">
        <f>(E8+E9+E10)</f>
        <v>18900</v>
      </c>
      <c r="F7" s="88"/>
      <c r="G7" s="88"/>
      <c r="H7" s="88"/>
      <c r="I7" s="88"/>
      <c r="J7" s="89" t="s">
        <v>92</v>
      </c>
    </row>
    <row r="8" spans="1:10" ht="31.5" customHeight="1" thickBot="1" x14ac:dyDescent="0.3">
      <c r="A8" s="10" t="s">
        <v>34</v>
      </c>
      <c r="B8" s="11"/>
      <c r="C8" s="44">
        <v>15331100</v>
      </c>
      <c r="D8" s="7" t="s">
        <v>35</v>
      </c>
      <c r="E8" s="55">
        <v>9000</v>
      </c>
      <c r="F8" s="22" t="s">
        <v>136</v>
      </c>
      <c r="G8" s="24" t="s">
        <v>90</v>
      </c>
      <c r="H8" s="22" t="s">
        <v>137</v>
      </c>
      <c r="I8" s="22" t="s">
        <v>91</v>
      </c>
      <c r="J8" s="23"/>
    </row>
    <row r="9" spans="1:10" ht="31.5" customHeight="1" thickBot="1" x14ac:dyDescent="0.3">
      <c r="A9" s="10" t="s">
        <v>39</v>
      </c>
      <c r="B9" s="11"/>
      <c r="C9" s="21">
        <v>1131000</v>
      </c>
      <c r="D9" s="7" t="s">
        <v>36</v>
      </c>
      <c r="E9" s="55">
        <v>6000</v>
      </c>
      <c r="F9" s="22" t="s">
        <v>138</v>
      </c>
      <c r="G9" s="24" t="s">
        <v>90</v>
      </c>
      <c r="H9" s="22" t="s">
        <v>137</v>
      </c>
      <c r="I9" s="22" t="s">
        <v>91</v>
      </c>
      <c r="J9" s="23"/>
    </row>
    <row r="10" spans="1:10" ht="31.5" customHeight="1" thickBot="1" x14ac:dyDescent="0.3">
      <c r="A10" s="10">
        <v>37684</v>
      </c>
      <c r="B10" s="11"/>
      <c r="C10" s="174">
        <v>15331170</v>
      </c>
      <c r="D10" s="7" t="s">
        <v>120</v>
      </c>
      <c r="E10" s="55">
        <v>3900</v>
      </c>
      <c r="F10" s="22" t="s">
        <v>139</v>
      </c>
      <c r="G10" s="24" t="s">
        <v>90</v>
      </c>
      <c r="H10" s="22" t="s">
        <v>137</v>
      </c>
      <c r="I10" s="22" t="s">
        <v>91</v>
      </c>
      <c r="J10" s="23"/>
    </row>
    <row r="11" spans="1:10" ht="31.5" customHeight="1" thickBot="1" x14ac:dyDescent="0.3">
      <c r="A11" s="66" t="s">
        <v>21</v>
      </c>
      <c r="B11" s="86"/>
      <c r="C11" s="90">
        <v>15220000</v>
      </c>
      <c r="D11" s="87" t="s">
        <v>121</v>
      </c>
      <c r="E11" s="91">
        <v>6000</v>
      </c>
      <c r="F11" s="88" t="s">
        <v>140</v>
      </c>
      <c r="G11" s="88" t="s">
        <v>90</v>
      </c>
      <c r="H11" s="88" t="s">
        <v>137</v>
      </c>
      <c r="I11" s="88" t="s">
        <v>91</v>
      </c>
      <c r="J11" s="89"/>
    </row>
    <row r="12" spans="1:10" ht="31.5" customHeight="1" thickBot="1" x14ac:dyDescent="0.3">
      <c r="A12" s="66" t="s">
        <v>22</v>
      </c>
      <c r="B12" s="86"/>
      <c r="C12" s="86"/>
      <c r="D12" s="87" t="s">
        <v>41</v>
      </c>
      <c r="E12" s="91">
        <f>(E13+E14)</f>
        <v>3500</v>
      </c>
      <c r="F12" s="88"/>
      <c r="G12" s="88"/>
      <c r="H12" s="88"/>
      <c r="I12" s="88"/>
      <c r="J12" s="89" t="s">
        <v>92</v>
      </c>
    </row>
    <row r="13" spans="1:10" ht="31.5" customHeight="1" thickBot="1" x14ac:dyDescent="0.3">
      <c r="A13" s="46" t="s">
        <v>37</v>
      </c>
      <c r="B13" s="47"/>
      <c r="C13" s="20">
        <v>15896000</v>
      </c>
      <c r="D13" s="49" t="s">
        <v>122</v>
      </c>
      <c r="E13" s="55">
        <v>2500</v>
      </c>
      <c r="F13" s="17" t="s">
        <v>141</v>
      </c>
      <c r="G13" s="24" t="s">
        <v>90</v>
      </c>
      <c r="H13" s="24" t="s">
        <v>137</v>
      </c>
      <c r="I13" s="22" t="s">
        <v>91</v>
      </c>
      <c r="J13" s="25"/>
    </row>
    <row r="14" spans="1:10" ht="31.5" customHeight="1" x14ac:dyDescent="0.25">
      <c r="A14" s="46" t="s">
        <v>40</v>
      </c>
      <c r="B14" s="47"/>
      <c r="C14" s="20">
        <v>15555100</v>
      </c>
      <c r="D14" s="49" t="s">
        <v>38</v>
      </c>
      <c r="E14" s="55">
        <v>1000</v>
      </c>
      <c r="F14" s="17" t="s">
        <v>101</v>
      </c>
      <c r="G14" s="24" t="s">
        <v>111</v>
      </c>
      <c r="H14" s="24" t="s">
        <v>123</v>
      </c>
      <c r="I14" s="22" t="s">
        <v>91</v>
      </c>
      <c r="J14" s="25"/>
    </row>
    <row r="15" spans="1:10" ht="31.5" customHeight="1" x14ac:dyDescent="0.25">
      <c r="A15" s="66" t="s">
        <v>23</v>
      </c>
      <c r="B15" s="86"/>
      <c r="C15" s="86" t="s">
        <v>93</v>
      </c>
      <c r="D15" s="87" t="s">
        <v>44</v>
      </c>
      <c r="E15" s="84">
        <v>12000</v>
      </c>
      <c r="F15" s="88" t="s">
        <v>142</v>
      </c>
      <c r="G15" s="88" t="s">
        <v>90</v>
      </c>
      <c r="H15" s="88" t="s">
        <v>137</v>
      </c>
      <c r="I15" s="88" t="s">
        <v>91</v>
      </c>
      <c r="J15" s="89" t="s">
        <v>32</v>
      </c>
    </row>
    <row r="16" spans="1:10" ht="31.5" customHeight="1" x14ac:dyDescent="0.25">
      <c r="A16" s="66" t="s">
        <v>24</v>
      </c>
      <c r="B16" s="86"/>
      <c r="C16" s="90"/>
      <c r="D16" s="87" t="s">
        <v>45</v>
      </c>
      <c r="E16" s="84">
        <f>(E17+E18)</f>
        <v>8500</v>
      </c>
      <c r="F16" s="88"/>
      <c r="G16" s="88"/>
      <c r="H16" s="88"/>
      <c r="I16" s="88"/>
      <c r="J16" s="89" t="s">
        <v>92</v>
      </c>
    </row>
    <row r="17" spans="1:10" ht="31.5" customHeight="1" x14ac:dyDescent="0.25">
      <c r="A17" s="95" t="s">
        <v>46</v>
      </c>
      <c r="B17" s="96"/>
      <c r="C17" s="96">
        <v>15811100</v>
      </c>
      <c r="D17" s="97" t="s">
        <v>74</v>
      </c>
      <c r="E17" s="98">
        <v>6500</v>
      </c>
      <c r="F17" s="75" t="s">
        <v>143</v>
      </c>
      <c r="G17" s="76" t="s">
        <v>90</v>
      </c>
      <c r="H17" s="75" t="s">
        <v>137</v>
      </c>
      <c r="I17" s="75" t="s">
        <v>91</v>
      </c>
      <c r="J17" s="99"/>
    </row>
    <row r="18" spans="1:10" ht="31.5" customHeight="1" x14ac:dyDescent="0.25">
      <c r="A18" s="95" t="s">
        <v>47</v>
      </c>
      <c r="B18" s="96"/>
      <c r="C18" s="96">
        <v>15812200</v>
      </c>
      <c r="D18" s="97" t="s">
        <v>48</v>
      </c>
      <c r="E18" s="98">
        <v>2000</v>
      </c>
      <c r="F18" s="75" t="s">
        <v>144</v>
      </c>
      <c r="G18" s="76" t="s">
        <v>90</v>
      </c>
      <c r="H18" s="75" t="s">
        <v>137</v>
      </c>
      <c r="I18" s="75" t="s">
        <v>91</v>
      </c>
      <c r="J18" s="99"/>
    </row>
    <row r="19" spans="1:10" ht="31.5" customHeight="1" x14ac:dyDescent="0.25">
      <c r="A19" s="66" t="s">
        <v>25</v>
      </c>
      <c r="B19" s="67"/>
      <c r="C19" s="68"/>
      <c r="D19" s="83" t="s">
        <v>49</v>
      </c>
      <c r="E19" s="84">
        <f>(E20+E21+E22+E23+E24+E25+E26+E27+E28)</f>
        <v>22770</v>
      </c>
      <c r="F19" s="65"/>
      <c r="G19" s="65"/>
      <c r="H19" s="65"/>
      <c r="I19" s="65"/>
      <c r="J19" s="85" t="s">
        <v>92</v>
      </c>
    </row>
    <row r="20" spans="1:10" ht="31.5" customHeight="1" x14ac:dyDescent="0.25">
      <c r="A20" s="46" t="s">
        <v>50</v>
      </c>
      <c r="B20" s="47"/>
      <c r="C20" s="77">
        <v>3142500</v>
      </c>
      <c r="D20" s="78" t="s">
        <v>52</v>
      </c>
      <c r="E20" s="79">
        <v>1350</v>
      </c>
      <c r="F20" s="17" t="s">
        <v>145</v>
      </c>
      <c r="G20" s="80" t="s">
        <v>90</v>
      </c>
      <c r="H20" s="17" t="s">
        <v>146</v>
      </c>
      <c r="I20" s="17" t="s">
        <v>91</v>
      </c>
      <c r="J20" s="81"/>
    </row>
    <row r="21" spans="1:10" ht="31.5" customHeight="1" x14ac:dyDescent="0.25">
      <c r="A21" s="46" t="s">
        <v>51</v>
      </c>
      <c r="B21" s="47"/>
      <c r="C21" s="77">
        <v>15332000</v>
      </c>
      <c r="D21" s="78" t="s">
        <v>53</v>
      </c>
      <c r="E21" s="79">
        <v>1000</v>
      </c>
      <c r="F21" s="17" t="s">
        <v>147</v>
      </c>
      <c r="G21" s="80" t="s">
        <v>90</v>
      </c>
      <c r="H21" s="17" t="s">
        <v>137</v>
      </c>
      <c r="I21" s="17" t="s">
        <v>91</v>
      </c>
      <c r="J21" s="81"/>
    </row>
    <row r="22" spans="1:10" ht="31.5" customHeight="1" x14ac:dyDescent="0.25">
      <c r="A22" s="46" t="s">
        <v>54</v>
      </c>
      <c r="B22" s="47"/>
      <c r="C22" s="77" t="s">
        <v>94</v>
      </c>
      <c r="D22" s="78" t="s">
        <v>95</v>
      </c>
      <c r="E22" s="79">
        <v>3520</v>
      </c>
      <c r="F22" s="17" t="s">
        <v>148</v>
      </c>
      <c r="G22" s="80" t="s">
        <v>90</v>
      </c>
      <c r="H22" s="17" t="s">
        <v>137</v>
      </c>
      <c r="I22" s="17" t="s">
        <v>91</v>
      </c>
      <c r="J22" s="81"/>
    </row>
    <row r="23" spans="1:10" ht="31.5" customHeight="1" x14ac:dyDescent="0.25">
      <c r="A23" s="46" t="s">
        <v>55</v>
      </c>
      <c r="B23" s="47"/>
      <c r="C23" s="77">
        <v>15612000</v>
      </c>
      <c r="D23" s="78" t="s">
        <v>56</v>
      </c>
      <c r="E23" s="79">
        <v>2000</v>
      </c>
      <c r="F23" s="17" t="s">
        <v>149</v>
      </c>
      <c r="G23" s="80" t="s">
        <v>90</v>
      </c>
      <c r="H23" s="17" t="s">
        <v>137</v>
      </c>
      <c r="I23" s="17" t="s">
        <v>91</v>
      </c>
      <c r="J23" s="81"/>
    </row>
    <row r="24" spans="1:10" ht="55.15" customHeight="1" x14ac:dyDescent="0.25">
      <c r="A24" s="46" t="s">
        <v>65</v>
      </c>
      <c r="B24" s="47"/>
      <c r="C24" s="77">
        <v>15331400</v>
      </c>
      <c r="D24" s="78" t="s">
        <v>57</v>
      </c>
      <c r="E24" s="79">
        <v>2650</v>
      </c>
      <c r="F24" s="17" t="s">
        <v>124</v>
      </c>
      <c r="G24" s="80" t="s">
        <v>90</v>
      </c>
      <c r="H24" s="17" t="s">
        <v>137</v>
      </c>
      <c r="I24" s="17" t="s">
        <v>91</v>
      </c>
      <c r="J24" s="81"/>
    </row>
    <row r="25" spans="1:10" ht="31.5" customHeight="1" x14ac:dyDescent="0.25">
      <c r="A25" s="46" t="s">
        <v>66</v>
      </c>
      <c r="B25" s="47"/>
      <c r="C25" s="77">
        <v>15980000</v>
      </c>
      <c r="D25" s="78" t="s">
        <v>58</v>
      </c>
      <c r="E25" s="79">
        <v>2000</v>
      </c>
      <c r="F25" s="17" t="s">
        <v>150</v>
      </c>
      <c r="G25" s="80" t="s">
        <v>90</v>
      </c>
      <c r="H25" s="17" t="s">
        <v>137</v>
      </c>
      <c r="I25" s="17" t="s">
        <v>91</v>
      </c>
      <c r="J25" s="81"/>
    </row>
    <row r="26" spans="1:10" ht="37.5" customHeight="1" x14ac:dyDescent="0.25">
      <c r="A26" s="46" t="s">
        <v>67</v>
      </c>
      <c r="B26" s="47"/>
      <c r="C26" s="77">
        <v>15851100</v>
      </c>
      <c r="D26" s="78" t="s">
        <v>61</v>
      </c>
      <c r="E26" s="79">
        <v>2650</v>
      </c>
      <c r="F26" s="17" t="s">
        <v>151</v>
      </c>
      <c r="G26" s="80" t="s">
        <v>90</v>
      </c>
      <c r="H26" s="17" t="s">
        <v>137</v>
      </c>
      <c r="I26" s="17" t="s">
        <v>91</v>
      </c>
      <c r="J26" s="81"/>
    </row>
    <row r="27" spans="1:10" ht="31.5" customHeight="1" x14ac:dyDescent="0.25">
      <c r="A27" s="46" t="s">
        <v>68</v>
      </c>
      <c r="B27" s="47"/>
      <c r="C27" s="77">
        <v>15800000</v>
      </c>
      <c r="D27" s="78" t="s">
        <v>62</v>
      </c>
      <c r="E27" s="79">
        <v>4000</v>
      </c>
      <c r="F27" s="17" t="s">
        <v>152</v>
      </c>
      <c r="G27" s="80" t="s">
        <v>90</v>
      </c>
      <c r="H27" s="17" t="s">
        <v>137</v>
      </c>
      <c r="I27" s="17" t="s">
        <v>91</v>
      </c>
      <c r="J27" s="81"/>
    </row>
    <row r="28" spans="1:10" ht="31.5" customHeight="1" x14ac:dyDescent="0.25">
      <c r="A28" s="48" t="s">
        <v>69</v>
      </c>
      <c r="B28" s="49"/>
      <c r="C28" s="77" t="s">
        <v>75</v>
      </c>
      <c r="D28" s="78" t="s">
        <v>59</v>
      </c>
      <c r="E28" s="79">
        <v>3600</v>
      </c>
      <c r="F28" s="17" t="s">
        <v>153</v>
      </c>
      <c r="G28" s="80" t="s">
        <v>90</v>
      </c>
      <c r="H28" s="17" t="s">
        <v>137</v>
      </c>
      <c r="I28" s="17" t="s">
        <v>91</v>
      </c>
      <c r="J28" s="82"/>
    </row>
    <row r="29" spans="1:10" ht="31.5" customHeight="1" x14ac:dyDescent="0.25">
      <c r="A29" s="69" t="s">
        <v>26</v>
      </c>
      <c r="B29" s="70"/>
      <c r="C29" s="71"/>
      <c r="D29" s="83" t="s">
        <v>60</v>
      </c>
      <c r="E29" s="72">
        <v>2650</v>
      </c>
      <c r="F29" s="73" t="s">
        <v>101</v>
      </c>
      <c r="G29" s="73" t="s">
        <v>111</v>
      </c>
      <c r="H29" s="73" t="s">
        <v>154</v>
      </c>
      <c r="I29" s="73" t="s">
        <v>101</v>
      </c>
      <c r="J29" s="74"/>
    </row>
    <row r="30" spans="1:10" ht="31.5" customHeight="1" thickBot="1" x14ac:dyDescent="0.3">
      <c r="A30" s="100" t="s">
        <v>27</v>
      </c>
      <c r="B30" s="101"/>
      <c r="C30" s="102" t="s">
        <v>76</v>
      </c>
      <c r="D30" s="103" t="s">
        <v>64</v>
      </c>
      <c r="E30" s="104">
        <v>1000</v>
      </c>
      <c r="F30" s="105" t="s">
        <v>101</v>
      </c>
      <c r="G30" s="105" t="s">
        <v>111</v>
      </c>
      <c r="H30" s="105" t="s">
        <v>154</v>
      </c>
      <c r="I30" s="105" t="s">
        <v>101</v>
      </c>
      <c r="J30" s="106"/>
    </row>
    <row r="31" spans="1:10" ht="31.5" customHeight="1" x14ac:dyDescent="0.25"/>
    <row r="32" spans="1:10" ht="31.5" customHeight="1" x14ac:dyDescent="0.25"/>
    <row r="33" ht="36.75" customHeight="1" x14ac:dyDescent="0.25"/>
    <row r="34" ht="31.5" customHeight="1" x14ac:dyDescent="0.25"/>
    <row r="35" ht="31.5" customHeight="1" x14ac:dyDescent="0.25"/>
  </sheetData>
  <hyperlinks>
    <hyperlink ref="D2" location="'plan nabave'!A1" display="Materijal i sirovine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4</vt:i4>
      </vt:variant>
    </vt:vector>
  </HeadingPairs>
  <TitlesOfParts>
    <vt:vector size="6" baseType="lpstr">
      <vt:lpstr>PLAN NABAVE</vt:lpstr>
      <vt:lpstr>OPIS KONTA I MATERIJALA</vt:lpstr>
      <vt:lpstr>'OPIS KONTA I MATERIJALA'!Ispis_naslova</vt:lpstr>
      <vt:lpstr>'PLAN NABAVE'!Ispis_naslova</vt:lpstr>
      <vt:lpstr>'OPIS KONTA I MATERIJALA'!Podrucje_ispisa</vt:lpstr>
      <vt:lpstr>'PLAN NABAVE'!Podrucje_ispisa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Tajnica</cp:lastModifiedBy>
  <cp:lastPrinted>2024-12-12T12:30:05Z</cp:lastPrinted>
  <dcterms:created xsi:type="dcterms:W3CDTF">2017-11-13T14:18:13Z</dcterms:created>
  <dcterms:modified xsi:type="dcterms:W3CDTF">2024-12-12T12:30:57Z</dcterms:modified>
</cp:coreProperties>
</file>